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1257\Desktop\"/>
    </mc:Choice>
  </mc:AlternateContent>
  <xr:revisionPtr revIDLastSave="0" documentId="8_{A9B6A0D5-C798-44CD-A629-5DA2D165DD43}" xr6:coauthVersionLast="47" xr6:coauthVersionMax="47" xr10:uidLastSave="{00000000-0000-0000-0000-000000000000}"/>
  <bookViews>
    <workbookView xWindow="2868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統計表 (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'統計表 (公表用)'!$A$1:$K$30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3" l="1"/>
  <c r="I16" i="13"/>
  <c r="K8" i="13" l="1"/>
  <c r="A20" i="13" l="1"/>
  <c r="D18" i="13" l="1"/>
  <c r="A17" i="13" l="1"/>
  <c r="A16" i="13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O2" i="12"/>
  <c r="BQ15" i="12" l="1"/>
  <c r="BQ11" i="12"/>
  <c r="O3" i="12" s="1"/>
  <c r="BX11" i="12"/>
  <c r="BX6" i="12"/>
  <c r="BT4" i="12"/>
  <c r="BX5" i="12"/>
  <c r="BX10" i="12"/>
  <c r="BQ10" i="12" s="1"/>
  <c r="BX14" i="12"/>
  <c r="BQ14" i="12" s="1"/>
  <c r="BT8" i="12"/>
  <c r="BQ8" i="12" s="1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B25" i="13"/>
  <c r="K12" i="13"/>
  <c r="K9" i="13"/>
  <c r="B30" i="13" l="1"/>
  <c r="H18" i="13"/>
  <c r="B26" i="13" l="1"/>
  <c r="I18" i="13" l="1"/>
  <c r="B27" i="13"/>
  <c r="B25" i="12"/>
  <c r="B6" i="12"/>
</calcChain>
</file>

<file path=xl/sharedStrings.xml><?xml version="1.0" encoding="utf-8"?>
<sst xmlns="http://schemas.openxmlformats.org/spreadsheetml/2006/main" count="87" uniqueCount="60">
  <si>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</si>
  <si>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</si>
  <si>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</si>
  <si>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</si>
  <si>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</si>
  <si>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</si>
  <si>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</si>
  <si>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</si>
  <si>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</si>
  <si>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</si>
  <si>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</si>
  <si>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</si>
  <si>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</si>
  <si>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</si>
  <si>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</si>
  <si>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</si>
  <si>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</si>
  <si>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</si>
  <si>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</si>
  <si>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</si>
  <si>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</si>
  <si>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</si>
  <si>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</si>
  <si>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</si>
  <si>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</si>
  <si>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</si>
  <si>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</si>
  <si>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</si>
  <si>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</si>
  <si>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</si>
  <si>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</si>
  <si>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</si>
  <si>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</si>
  <si>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</si>
  <si>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</si>
  <si>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</si>
  <si>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</si>
  <si>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</si>
  <si>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</si>
  <si>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</si>
  <si>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</si>
  <si>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</si>
  <si>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</si>
  <si>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</si>
  <si>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</si>
  <si>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</si>
  <si>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</si>
  <si>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</si>
  <si>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</si>
  <si>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</si>
  <si>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</si>
  <si>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</si>
  <si>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</si>
  <si>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</si>
  <si>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①調査対象施設は従業員数10人以上の全施設（189施設　令和6年1月時点）</t>
    <phoneticPr fontId="9"/>
  </si>
  <si>
    <t>　　　　　　②発地別延べ宿泊者数は、確報の公表時に大きく変更されることがあります。</t>
    <phoneticPr fontId="1"/>
  </si>
  <si>
    <t>令和６年１２月　発地別延べ宿泊者数割合</t>
    <phoneticPr fontId="1"/>
  </si>
  <si>
    <t>令和５年１２月（確報値）</t>
    <phoneticPr fontId="1"/>
  </si>
  <si>
    <t>令和６年１２月（確報値）</t>
    <rPh sb="8" eb="10">
      <t>カクホウ</t>
    </rPh>
    <phoneticPr fontId="1"/>
  </si>
  <si>
    <t>令和６年１１月（確報値）</t>
    <rPh sb="8" eb="10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</si>
</sst>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0" fontId="16" fillId="0" borderId="16" xfId="0" applyFont="1" applyBorder="1">
      <alignment vertical="center"/>
    </xf>
    <xf numFmtId="177" fontId="15" fillId="2" borderId="2" xfId="0" applyNumberFormat="1" applyFont="1" applyFill="1" applyBorder="1">
      <alignment vertical="center"/>
    </xf>
    <xf numFmtId="177" fontId="15" fillId="2" borderId="2" xfId="2" applyNumberFormat="1" applyFont="1" applyFill="1" applyBorder="1" applyProtection="1">
      <alignment vertical="center"/>
      <protection locked="0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Protection="1">
      <alignment vertical="center"/>
      <protection locked="0"/>
    </xf>
    <xf numFmtId="177" fontId="15" fillId="2" borderId="14" xfId="0" applyNumberFormat="1" applyFont="1" applyFill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177" fontId="15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8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2" xfId="6" xr:uid="{00000000-0005-0000-0000-00000F000000}"/>
    <cellStyle name="標準 2 2" xfId="10" xr:uid="{00000000-0005-0000-0000-000010000000}"/>
    <cellStyle name="標準 2 3" xfId="11" xr:uid="{00000000-0005-0000-0000-000011000000}"/>
    <cellStyle name="標準 2 4" xfId="27" xr:uid="{00000000-0005-0000-0000-000012000000}"/>
    <cellStyle name="標準 3" xfId="12" xr:uid="{00000000-0005-0000-0000-000013000000}"/>
    <cellStyle name="標準 4" xfId="13" xr:uid="{00000000-0005-0000-0000-000014000000}"/>
    <cellStyle name="標準 4 2" xfId="14" xr:uid="{00000000-0005-0000-0000-000015000000}"/>
    <cellStyle name="標準 5" xfId="15" xr:uid="{00000000-0005-0000-0000-000016000000}"/>
    <cellStyle name="標準 5 2" xfId="18" xr:uid="{00000000-0005-0000-0000-000017000000}"/>
    <cellStyle name="標準 6" xfId="19" xr:uid="{00000000-0005-0000-0000-000018000000}"/>
    <cellStyle name="標準 6 2" xfId="23" xr:uid="{00000000-0005-0000-0000-000019000000}"/>
    <cellStyle name="標準 7" xfId="21" xr:uid="{00000000-0005-0000-0000-00001A000000}"/>
    <cellStyle name="標準 8" xfId="20" xr:uid="{00000000-0005-0000-0000-00001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4" t="str">
        <f>$BH$8&amp;"の宿泊客等の動向"</f>
        <v>令和２年８月の宿泊客等の動向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75" t="str">
        <f>"（"&amp;VLOOKUP(BJ6,BP4:BQ15,2,FALSE)&amp;"）"</f>
        <v>（令和元年９月～１２月速報、令和２年１月～８月速速報）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7" t="s">
        <v>31</v>
      </c>
      <c r="BK4" s="77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7">
        <v>2</v>
      </c>
      <c r="BK5" s="77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7">
        <v>8</v>
      </c>
      <c r="BK6" s="77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9">
        <v>28</v>
      </c>
      <c r="BM26" s="79"/>
      <c r="BN26" s="79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8" t="e">
        <f>ROUND(#REF!,1)</f>
        <v>#REF!</v>
      </c>
      <c r="BM27" s="78"/>
      <c r="BN27" s="78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8" t="e">
        <f>ROUND(#REF!,1)</f>
        <v>#REF!</v>
      </c>
      <c r="BM28" s="78"/>
      <c r="BN28" s="78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>
      <selection activeCell="T17" sqref="T17"/>
    </sheetView>
  </sheetViews>
  <sheetFormatPr defaultColWidth="9" defaultRowHeight="13.5" x14ac:dyDescent="0.15"/>
  <cols>
    <col min="1" max="1" width="28.125" style="8" bestFit="1" customWidth="1"/>
    <col min="2" max="10" width="13.25" style="8" customWidth="1"/>
    <col min="11" max="11" width="14.6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4" t="s">
        <v>0</v>
      </c>
      <c r="J1" s="84"/>
      <c r="K1" s="84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5" t="s">
        <v>56</v>
      </c>
      <c r="B2" s="86"/>
      <c r="C2" s="86"/>
      <c r="D2" s="86"/>
      <c r="R2" s="64"/>
    </row>
    <row r="3" spans="1:28" s="63" customFormat="1" ht="16.5" x14ac:dyDescent="0.15">
      <c r="A3" s="86"/>
      <c r="B3" s="86"/>
      <c r="C3" s="86"/>
      <c r="D3" s="86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7" t="s">
        <v>2</v>
      </c>
      <c r="K5" s="87"/>
      <c r="L5" s="7"/>
      <c r="M5" s="7"/>
      <c r="N5" s="7"/>
      <c r="O5" s="7"/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/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58</v>
      </c>
      <c r="B7" s="69">
        <v>52276</v>
      </c>
      <c r="C7" s="69">
        <v>92886</v>
      </c>
      <c r="D7" s="69">
        <v>55547</v>
      </c>
      <c r="E7" s="69">
        <v>9426</v>
      </c>
      <c r="F7" s="69">
        <v>23447</v>
      </c>
      <c r="G7" s="69">
        <v>31380</v>
      </c>
      <c r="H7" s="69">
        <v>13649</v>
      </c>
      <c r="I7" s="69">
        <v>55061</v>
      </c>
      <c r="J7" s="69">
        <v>5602</v>
      </c>
      <c r="K7" s="72">
        <v>339274</v>
      </c>
      <c r="L7" s="15"/>
      <c r="M7" s="15"/>
      <c r="N7" s="15"/>
      <c r="O7" s="15"/>
      <c r="Q7" s="50"/>
      <c r="R7" s="50"/>
      <c r="T7" s="46"/>
      <c r="V7" s="46"/>
    </row>
    <row r="8" spans="1:28" ht="24" customHeight="1" x14ac:dyDescent="0.15">
      <c r="A8" s="37" t="s">
        <v>57</v>
      </c>
      <c r="B8" s="69">
        <v>55441</v>
      </c>
      <c r="C8" s="69">
        <v>94978</v>
      </c>
      <c r="D8" s="69">
        <v>51088</v>
      </c>
      <c r="E8" s="69">
        <v>7390</v>
      </c>
      <c r="F8" s="69">
        <v>20325</v>
      </c>
      <c r="G8" s="69">
        <v>31539</v>
      </c>
      <c r="H8" s="69">
        <v>13720</v>
      </c>
      <c r="I8" s="69">
        <v>61257</v>
      </c>
      <c r="J8" s="69">
        <v>5357</v>
      </c>
      <c r="K8" s="72">
        <f>SUM(B8:J8)</f>
        <v>341095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-5.7087714868058015</v>
      </c>
      <c r="C9" s="53">
        <f t="shared" ref="C9:K9" si="0">C7/C8*100-100</f>
        <v>-2.2026153425003656</v>
      </c>
      <c r="D9" s="53">
        <f t="shared" si="0"/>
        <v>8.7280770435327355</v>
      </c>
      <c r="E9" s="53">
        <f t="shared" si="0"/>
        <v>27.550744248985112</v>
      </c>
      <c r="F9" s="53">
        <f t="shared" si="0"/>
        <v>15.360393603936046</v>
      </c>
      <c r="G9" s="53">
        <f t="shared" si="0"/>
        <v>-0.50413773423379382</v>
      </c>
      <c r="H9" s="53">
        <f t="shared" si="0"/>
        <v>-0.51749271137026653</v>
      </c>
      <c r="I9" s="53">
        <f t="shared" si="0"/>
        <v>-10.114762394501852</v>
      </c>
      <c r="J9" s="53">
        <f t="shared" si="0"/>
        <v>4.5734552921411193</v>
      </c>
      <c r="K9" s="53">
        <f t="shared" si="0"/>
        <v>-0.53386886351309215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59</v>
      </c>
      <c r="B11" s="69">
        <v>49269</v>
      </c>
      <c r="C11" s="69">
        <v>95476</v>
      </c>
      <c r="D11" s="69">
        <v>65062</v>
      </c>
      <c r="E11" s="69">
        <v>9607</v>
      </c>
      <c r="F11" s="69">
        <v>25067</v>
      </c>
      <c r="G11" s="69">
        <v>35111</v>
      </c>
      <c r="H11" s="69">
        <v>19196</v>
      </c>
      <c r="I11" s="69">
        <v>63956</v>
      </c>
      <c r="J11" s="69">
        <v>8277</v>
      </c>
      <c r="K11" s="72">
        <v>371021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 t="shared" ref="B12:K12" si="1">B7/B11*100-100</f>
        <v>6.1032292110657806</v>
      </c>
      <c r="C12" s="59">
        <f t="shared" si="1"/>
        <v>-2.7127236164062225</v>
      </c>
      <c r="D12" s="59">
        <f t="shared" si="1"/>
        <v>-14.624512003934711</v>
      </c>
      <c r="E12" s="59">
        <f t="shared" si="1"/>
        <v>-1.8840428853960702</v>
      </c>
      <c r="F12" s="59">
        <f t="shared" si="1"/>
        <v>-6.4626800175529553</v>
      </c>
      <c r="G12" s="59">
        <f t="shared" si="1"/>
        <v>-10.626299450314718</v>
      </c>
      <c r="H12" s="59">
        <f t="shared" si="1"/>
        <v>-28.896645134403002</v>
      </c>
      <c r="I12" s="59">
        <f t="shared" si="1"/>
        <v>-13.907999249484021</v>
      </c>
      <c r="J12" s="59">
        <f t="shared" si="1"/>
        <v>-32.318472876646126</v>
      </c>
      <c r="K12" s="59">
        <f t="shared" si="1"/>
        <v>-8.5566585179814609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66" t="str">
        <f>A7</f>
        <v>令和６年１２月（確報値）</v>
      </c>
      <c r="B16" s="70">
        <v>52054</v>
      </c>
      <c r="C16" s="70">
        <v>6855</v>
      </c>
      <c r="D16" s="70">
        <v>11694</v>
      </c>
      <c r="E16" s="70">
        <v>15162</v>
      </c>
      <c r="F16" s="70">
        <v>5700</v>
      </c>
      <c r="G16" s="70">
        <v>7727</v>
      </c>
      <c r="H16" s="70">
        <v>5711</v>
      </c>
      <c r="I16" s="73">
        <f>SUM(B16:H16)</f>
        <v>104903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66" t="str">
        <f>A8</f>
        <v>令和５年１２月（確報値）</v>
      </c>
      <c r="B17" s="70">
        <v>55897</v>
      </c>
      <c r="C17" s="70">
        <v>5362</v>
      </c>
      <c r="D17" s="70">
        <v>17028</v>
      </c>
      <c r="E17" s="70">
        <v>11761</v>
      </c>
      <c r="F17" s="70">
        <v>5568</v>
      </c>
      <c r="G17" s="70">
        <v>5795</v>
      </c>
      <c r="H17" s="70">
        <v>4999</v>
      </c>
      <c r="I17" s="73">
        <f>SUM(B17:H17)</f>
        <v>106410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-6.8751453566381002</v>
      </c>
      <c r="C18" s="53">
        <f t="shared" ref="C18:I18" si="2">C16/C17*100-100</f>
        <v>27.844088026855644</v>
      </c>
      <c r="D18" s="53">
        <f t="shared" si="2"/>
        <v>-31.324876673713888</v>
      </c>
      <c r="E18" s="53">
        <f t="shared" si="2"/>
        <v>28.917609046849776</v>
      </c>
      <c r="F18" s="53">
        <f t="shared" si="2"/>
        <v>2.3706896551724128</v>
      </c>
      <c r="G18" s="53">
        <f t="shared" si="2"/>
        <v>33.339085418464208</v>
      </c>
      <c r="H18" s="53">
        <f t="shared" si="2"/>
        <v>14.242848569713942</v>
      </c>
      <c r="I18" s="53">
        <f t="shared" si="2"/>
        <v>-1.4162202800488615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1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tr">
        <f>A11</f>
        <v>令和６年１１月（確報値）</v>
      </c>
      <c r="B20" s="70">
        <v>45394</v>
      </c>
      <c r="C20" s="70">
        <v>7028</v>
      </c>
      <c r="D20" s="70">
        <v>10516</v>
      </c>
      <c r="E20" s="70">
        <v>16218</v>
      </c>
      <c r="F20" s="70">
        <v>5051</v>
      </c>
      <c r="G20" s="70">
        <v>7728</v>
      </c>
      <c r="H20" s="70">
        <v>9151</v>
      </c>
      <c r="I20" s="73">
        <v>101086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 t="shared" ref="B21:I21" si="3">B16/B20*100-100</f>
        <v>14.671542494602804</v>
      </c>
      <c r="C21" s="59">
        <f t="shared" si="3"/>
        <v>-2.4615822424587321</v>
      </c>
      <c r="D21" s="59">
        <f t="shared" si="3"/>
        <v>11.201977938379599</v>
      </c>
      <c r="E21" s="59">
        <f t="shared" si="3"/>
        <v>-6.5112837587865329</v>
      </c>
      <c r="F21" s="59">
        <f t="shared" si="3"/>
        <v>12.848940803801241</v>
      </c>
      <c r="G21" s="59">
        <f t="shared" si="3"/>
        <v>-1.2939958592127709E-2</v>
      </c>
      <c r="H21" s="59">
        <f t="shared" si="3"/>
        <v>-37.591520052453284</v>
      </c>
      <c r="I21" s="59">
        <f t="shared" si="3"/>
        <v>3.7759927190708993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8" t="s">
        <v>18</v>
      </c>
      <c r="C24" s="88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令和６年１２月（確報値）</v>
      </c>
      <c r="B25" s="83">
        <f>SUM(K7,I16)</f>
        <v>444177</v>
      </c>
      <c r="C25" s="83"/>
      <c r="D25" s="61" t="s">
        <v>54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令和５年１２月（確報値）</v>
      </c>
      <c r="B26" s="83">
        <f>SUM(K8,I17)</f>
        <v>447505</v>
      </c>
      <c r="C26" s="83"/>
      <c r="D26" s="62" t="s">
        <v>55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82">
        <f>B25/B26*100-100</f>
        <v>-0.74367884157719288</v>
      </c>
      <c r="C27" s="82"/>
      <c r="D27" s="62"/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37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令和６年１１月（確報値）</v>
      </c>
      <c r="B29" s="80">
        <f>SUM(K11,I20)</f>
        <v>472107</v>
      </c>
      <c r="C29" s="80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1">
        <f>B25/B29*100-100</f>
        <v>-5.9160317470403925</v>
      </c>
      <c r="C30" s="81"/>
      <c r="D30" s="38"/>
    </row>
  </sheetData>
  <sheetProtection selectLockedCells="1"/>
  <mergeCells count="9">
    <mergeCell ref="B29:C29"/>
    <mergeCell ref="B30:C30"/>
    <mergeCell ref="B27:C27"/>
    <mergeCell ref="B26:C26"/>
    <mergeCell ref="I1:K1"/>
    <mergeCell ref="A2:D3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89" t="s">
        <v>0</v>
      </c>
      <c r="F1" s="89"/>
      <c r="G1" s="7"/>
    </row>
    <row r="2" spans="1:7" ht="33" customHeight="1" x14ac:dyDescent="0.15">
      <c r="A2" s="89" t="e">
        <f>#REF!</f>
        <v>#REF!</v>
      </c>
      <c r="B2" s="89"/>
      <c r="C2" s="89"/>
      <c r="D2" s="29"/>
      <c r="F2" s="7"/>
      <c r="G2" s="7"/>
    </row>
    <row r="3" spans="1:7" ht="33" customHeight="1" x14ac:dyDescent="0.15">
      <c r="B3" s="29" t="s">
        <v>41</v>
      </c>
      <c r="E3" s="87" t="s">
        <v>2</v>
      </c>
      <c r="F3" s="87"/>
      <c r="G3" s="7"/>
    </row>
    <row r="4" spans="1:7" ht="33" customHeight="1" x14ac:dyDescent="0.15">
      <c r="A4" s="24"/>
      <c r="B4" s="88" t="s">
        <v>37</v>
      </c>
      <c r="C4" s="88" t="s">
        <v>38</v>
      </c>
      <c r="D4" s="88"/>
      <c r="E4" s="88"/>
      <c r="F4" s="88" t="s">
        <v>39</v>
      </c>
      <c r="G4" s="7"/>
    </row>
    <row r="5" spans="1:7" ht="33" customHeight="1" thickBot="1" x14ac:dyDescent="0.2">
      <c r="A5" s="11"/>
      <c r="B5" s="88"/>
      <c r="C5" s="12" t="s">
        <v>16</v>
      </c>
      <c r="D5" s="12" t="s">
        <v>42</v>
      </c>
      <c r="E5" s="13" t="s">
        <v>43</v>
      </c>
      <c r="F5" s="88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統計表 (公表用)</vt:lpstr>
      <vt:lpstr>【提出】統計表 (2)</vt:lpstr>
      <vt:lpstr>【手持ち】グラフ!Print_Area</vt:lpstr>
      <vt:lpstr>'【提出】統計表 (2)'!Print_Area</vt:lpstr>
      <vt:lpstr>'統計表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2024-04-14T23:54:48Z</cp:lastPrinted>
  <dcterms:created xsi:type="dcterms:W3CDTF">2015-08-14T05:03:00Z</dcterms:created>
  <dcterms:modified xsi:type="dcterms:W3CDTF">2025-07-07T08:26:15Z</dcterms:modified>
</cp:coreProperties>
</file>