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186.0.207\share\上下水道管理課\★下水道事業\★下水道事業関係\★経営指標・経営比較分析表\R3（R2年度分析）\0118経営比較分析表（提出）\"/>
    </mc:Choice>
  </mc:AlternateContent>
  <xr:revisionPtr revIDLastSave="0" documentId="8_{8728CEE6-8E78-43A6-893C-1DA17BAC3C46}" xr6:coauthVersionLast="36" xr6:coauthVersionMax="36" xr10:uidLastSave="{00000000-0000-0000-0000-000000000000}"/>
  <workbookProtection workbookAlgorithmName="SHA-512" workbookHashValue="tqg9j99ikPLWbq83O2S5PH+Hab0vnz9RdU1EUexOlsnDr9Uey6OVwK9TrCiA4/nPfOmscLB1A4wU6hn67PMCXg==" workbookSaltValue="C3vPteqrLk/uyEgX/U3A9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H85" i="4"/>
  <c r="G85" i="4"/>
  <c r="E85" i="4"/>
  <c r="BB10" i="4"/>
  <c r="AT10" i="4"/>
  <c r="AL10" i="4"/>
  <c r="W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<sst xmlns="http://schemas.openxmlformats.org/spreadsheetml/2006/main" count="228" uniqueCount="112">
  <si>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</si>
  <si>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</si>
  <si>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</si>
  <si>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</si>
  <si>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</si>
  <si>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</si>
  <si>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</si>
  <si>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</si>
  <si>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</si>
  <si>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</si>
  <si>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</si>
  <si>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</si>
  <si>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</si>
  <si>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</si>
  <si>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</si>
  <si>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</si>
  <si>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</si>
  <si>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</si>
  <si>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</si>
  <si>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</si>
  <si>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</si>
  <si>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</si>
  <si>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</si>
  <si>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</si>
  <si>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</si>
  <si>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</si>
  <si>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</si>
  <si>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</si>
  <si>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</si>
  <si>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</si>
  <si>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</si>
  <si>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</si>
  <si>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</si>
  <si>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</si>
  <si>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</si>
  <si>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</si>
  <si>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</si>
  <si>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</si>
  <si>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</si>
  <si>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</si>
  <si>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</si>
  <si>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</si>
  <si>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</si>
  <si>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</si>
  <si>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</si>
  <si>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</si>
  <si>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</si>
  <si>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</si>
  <si>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</si>
  <si>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</si>
  <si>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</si>
  <si>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</si>
  <si>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</si>
  <si>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</si>
  <si>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</si>
  <si>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</si>
  <si>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</si>
  <si>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</si>
  <si>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</si>
  <si>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</si>
  <si>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</si>
  <si>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</si>
  <si>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</si>
  <si>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</si>
  <si>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</si>
  <si>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</si>
  <si>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</si>
  <si>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</si>
  <si>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</si>
  <si>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</si>
  <si>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</si>
  <si>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</si>
  <si>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</si>
  <si>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</si>
  <si>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</si>
  <si>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</si>
  <si>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</si>
  <si>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</si>
  <si>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</si>
  <si>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</si>
  <si>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</si>
  <si>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</si>
  <si>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</si>
  <si>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</si>
  <si>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</si>
  <si>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</si>
  <si>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</si>
  <si>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</si>
  <si>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</si>
  <si>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</si>
  <si>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</si>
  <si>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</si>
  <si>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</si>
  <si>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</si>
  <si>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</si>
  <si>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</si>
  <si>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</si>
  <si>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</si>
  <si>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</si>
  <si>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</si>
  <si>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</si>
  <si>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</si>
  <si>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</si>
  <si>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</si>
  <si>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</si>
  <si>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</si>
  <si>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</si>
  <si>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</si>
  <si>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</si>
  <si>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です。旧水道庁舎売却により減価償却率は減少しましたが、全国的な都市と同水準で施設の老朽化が進んでいる状況です。今後は老朽化した施設の更新について、アセットマネジメントを用いて計画的に行います。
②『管路経年化率』・・・法定耐用年数を超えた管路延長の割合を表す指標です。平成27年度に耐用年数を超えた管路の大幅な更新を行い、数値が大きく改善されました。
③『管路更新率』・・・当該年度に更新した管路延長の割合を表す指標です。他都市に比べて低い水準で推移しています。今後も計画的に更新していく必要があります。</t>
    <rPh sb="56" eb="57">
      <t>キュウ</t>
    </rPh>
    <rPh sb="57" eb="61">
      <t>スイドウチョウシャ</t>
    </rPh>
    <rPh sb="61" eb="63">
      <t>バイキャク</t>
    </rPh>
    <rPh sb="66" eb="70">
      <t>ゲンカショウキャク</t>
    </rPh>
    <rPh sb="70" eb="71">
      <t>リツ</t>
    </rPh>
    <rPh sb="72" eb="74">
      <t>ゲンショウ</t>
    </rPh>
    <rPh sb="80" eb="82">
      <t>ゼンコク</t>
    </rPh>
    <rPh sb="82" eb="83">
      <t>テキ</t>
    </rPh>
    <rPh sb="84" eb="86">
      <t>トシ</t>
    </rPh>
    <rPh sb="137" eb="138">
      <t>モチ</t>
    </rPh>
    <rPh sb="211" eb="212">
      <t>オコナ</t>
    </rPh>
    <rPh sb="220" eb="222">
      <t>カイゼン</t>
    </rPh>
    <phoneticPr fontId="4"/>
  </si>
  <si>
    <t>臼杵市の水道事業は、年々給水人口が減少し、それに伴い給水収益も減少しています。また、施設や管路の老朽化も進んでおり、老朽化した管路からの漏水等、修繕にかかる費用も増加しています。
また、類似団体平均や全国平均に比べ『企業債残高対給水収益比率』が高く、今後も老朽化した施設や管路の更新等、施設改良費が多額になると見込まれます。また、令和２年度から簡易水道が上水道と統合されたことで、更なる経営状況の圧迫が見込まれます。
こうした経営状況を踏まえ、平成２９年度からアセットマネジメントに着手し、今後の水道施設の老朽化状況や更新に係る経費とそれに対する財源の見通しをもとにした更新投資計画を策定しました。また令和２年度に「経営戦略」の見直しも行いました。
これを踏まえ今後も計画的な施設更新を行い、適切な施設管理に努めるとともに、経営の合理化による歳出の削減、並びに起債残高の削減に取り組む必要があります。</t>
    <rPh sb="165" eb="167">
      <t>レイワ</t>
    </rPh>
    <rPh sb="168" eb="170">
      <t>ネンド</t>
    </rPh>
    <rPh sb="172" eb="174">
      <t>カンイ</t>
    </rPh>
    <rPh sb="174" eb="175">
      <t>スイ</t>
    </rPh>
    <rPh sb="175" eb="176">
      <t>ドウ</t>
    </rPh>
    <rPh sb="177" eb="180">
      <t>ジョウスイドウ</t>
    </rPh>
    <rPh sb="181" eb="183">
      <t>トウゴウ</t>
    </rPh>
    <rPh sb="301" eb="303">
      <t>レイワ</t>
    </rPh>
    <rPh sb="308" eb="310">
      <t>ケイエイ</t>
    </rPh>
    <rPh sb="310" eb="312">
      <t>センリャク</t>
    </rPh>
    <rPh sb="314" eb="316">
      <t>ミナオ</t>
    </rPh>
    <rPh sb="318" eb="319">
      <t>オコナ</t>
    </rPh>
    <rPh sb="331" eb="333">
      <t>コンゴ</t>
    </rPh>
    <phoneticPr fontId="4"/>
  </si>
  <si>
    <t>①『経常収支比率』・・・経常費用が経常収益でどの程度賄われているかを示す指標です。類似団体平均より3.94ポイント低いものの、100%を上回っており良好ではありますが、今後は給水収益の減少が見込まれる中、更なる費用削減に取り組む必要があります。
③『流動比率』・・・流動負債に対する流動資産の割合で短期債務に対する支払能力を表す指標です。人口減少により給水収益による現金確保は難しい状況であるため、不要な用地や施設の運用又は売却に着手し現金の確保に努めます。
④『企業債残高対給水収益比率』・・・給水収益に対する企業債残高の割合であり、企業債残高の規模を表す指標です。類似団体平均及び全国平均を大きく上回っています。給水収益の減少が見込まれる中、企業債の負荷をこれ以上増やさないようにアセットマネジメントを活用した計画的な更新投資を行っていきます。
⑤『料金回収率』・・・給水に係る費用が、どの程度給水収益で賄えているかを表した指標です。100％を上回り給水収益で賄えていることから、今後も引き続き給水収益の確保と費用削減に努めます。
⑥『給水原価』・・・有収水量1㎥あたりについて、どれだけの費用がかかっているかを表す指標です。類似団体及び全国平均を下回っていますが、今後もより一層経常経費を削減し数値の改善に努めます。
⑦『施設利用率』・・・配水能力に対する配水量の割合で、施設の利用状況を判断する指標です。類似団体及び全国平均と比較しても低い水準にあります。今後施設のあり方について統廃合も含め検討が必要です。
⑧『有収率』・・・施設の稼働が収益につながっているかを判断する指標です。類似団体平均を2.05ポイント上回りましたが、全国平均を下回っています。今後も漏水対策等を行い有収率向上に努めます。</t>
    <rPh sb="169" eb="173">
      <t>ジンコウゲンショウ</t>
    </rPh>
    <rPh sb="176" eb="180">
      <t>キュウスイシュウエキ</t>
    </rPh>
    <rPh sb="188" eb="189">
      <t>ムズカ</t>
    </rPh>
    <rPh sb="191" eb="193">
      <t>ジョウキョウ</t>
    </rPh>
    <rPh sb="199" eb="201">
      <t>フヨウ</t>
    </rPh>
    <rPh sb="202" eb="204">
      <t>ヨウチ</t>
    </rPh>
    <rPh sb="205" eb="207">
      <t>シセツ</t>
    </rPh>
    <rPh sb="208" eb="210">
      <t>ウンヨウ</t>
    </rPh>
    <rPh sb="210" eb="211">
      <t>マタ</t>
    </rPh>
    <rPh sb="212" eb="214">
      <t>バイキャク</t>
    </rPh>
    <rPh sb="215" eb="217">
      <t>チャクシュ</t>
    </rPh>
    <rPh sb="218" eb="220">
      <t>ゲンキン</t>
    </rPh>
    <rPh sb="221" eb="223">
      <t>カクホ</t>
    </rPh>
    <rPh sb="224" eb="225">
      <t>ツト</t>
    </rPh>
    <rPh sb="353" eb="355">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</si>
</sst>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10" xfId="0" applyFont="1" applyBorder="1" applyAlignment="1" applyProtection="1">
      <alignment horizontal="justify" vertical="top" wrapText="1"/>
      <protection locked="0"/>
    </xf>
    <xf numFmtId="0" fontId="16" fillId="0" borderId="11" xfId="0" applyFont="1" applyBorder="1" applyAlignment="1" applyProtection="1">
      <alignment horizontal="justify" vertical="top" wrapText="1"/>
      <protection locked="0"/>
    </xf>
    <xf numFmtId="0" fontId="16" fillId="0" borderId="1" xfId="0" applyFont="1" applyBorder="1" applyAlignment="1" applyProtection="1">
      <alignment horizontal="justify" vertical="top" wrapText="1"/>
      <protection locked="0"/>
    </xf>
    <xf numFmtId="0" fontId="16" fillId="0" borderId="12" xfId="0" applyFont="1" applyBorder="1" applyAlignment="1" applyProtection="1">
      <alignment horizontal="justify"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justify" vertical="top" wrapText="1"/>
      <protection locked="0"/>
    </xf>
    <xf numFmtId="0" fontId="17" fillId="0" borderId="0" xfId="0" applyFont="1" applyBorder="1" applyAlignment="1" applyProtection="1">
      <alignment horizontal="justify" vertical="top" wrapText="1"/>
      <protection locked="0"/>
    </xf>
    <xf numFmtId="0" fontId="17" fillId="0" borderId="10" xfId="0" applyFont="1" applyBorder="1" applyAlignment="1" applyProtection="1">
      <alignment horizontal="justify"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7.0000000000000007E-2</c:v>
                </c:pt>
                <c:pt idx="1">
                  <c:v>0.35</c:v>
                </c:pt>
                <c:pt idx="2">
                  <c:v>0.35</c:v>
                </c:pt>
                <c:pt idx="3">
                  <c:v>0.21</c:v>
                </c:pt>
                <c:pt idx="4">
                  <c:v>0.32</c:v>
                </c:pt>
              </c:numCache>
            </c:numRef>
          </c:val>
          <c:extLst>
            <c:ext xmlns:c16="http://schemas.microsoft.com/office/drawing/2014/chart" uri="{C3380CC4-5D6E-409C-BE32-E72D297353CC}">
              <c16:uniqueId val="{00000000-F248-4278-B1D6-987E50E9B6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F248-4278-B1D6-987E50E9B6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45.02</c:v>
                </c:pt>
                <c:pt idx="1">
                  <c:v>43.68</c:v>
                </c:pt>
                <c:pt idx="2">
                  <c:v>42.2</c:v>
                </c:pt>
                <c:pt idx="3">
                  <c:v>41.95</c:v>
                </c:pt>
                <c:pt idx="4">
                  <c:v>42.1</c:v>
                </c:pt>
              </c:numCache>
            </c:numRef>
          </c:val>
          <c:extLst>
            <c:ext xmlns:c16="http://schemas.microsoft.com/office/drawing/2014/chart" uri="{C3380CC4-5D6E-409C-BE32-E72D297353CC}">
              <c16:uniqueId val="{00000000-9110-4BAB-AE94-CA6D439FB6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9110-4BAB-AE94-CA6D439FB6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83.35</c:v>
                </c:pt>
                <c:pt idx="1">
                  <c:v>85.54</c:v>
                </c:pt>
                <c:pt idx="2">
                  <c:v>86.12</c:v>
                </c:pt>
                <c:pt idx="3">
                  <c:v>85.49</c:v>
                </c:pt>
                <c:pt idx="4">
                  <c:v>86.29</c:v>
                </c:pt>
              </c:numCache>
            </c:numRef>
          </c:val>
          <c:extLst>
            <c:ext xmlns:c16="http://schemas.microsoft.com/office/drawing/2014/chart" uri="{C3380CC4-5D6E-409C-BE32-E72D297353CC}">
              <c16:uniqueId val="{00000000-7052-4F3B-86C2-DCCF81A4D4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7052-4F3B-86C2-DCCF81A4D4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c:v>
                </c:pt>
                <c:pt idx="1">
                  <c:v>109.76</c:v>
                </c:pt>
                <c:pt idx="2">
                  <c:v>105.47</c:v>
                </c:pt>
                <c:pt idx="3">
                  <c:v>105.93</c:v>
                </c:pt>
                <c:pt idx="4">
                  <c:v>104.89</c:v>
                </c:pt>
              </c:numCache>
            </c:numRef>
          </c:val>
          <c:extLst>
            <c:ext xmlns:c16="http://schemas.microsoft.com/office/drawing/2014/chart" uri="{C3380CC4-5D6E-409C-BE32-E72D297353CC}">
              <c16:uniqueId val="{00000000-4790-4672-958F-3877409D68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4790-4672-958F-3877409D68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49.9</c:v>
                </c:pt>
                <c:pt idx="1">
                  <c:v>49.98</c:v>
                </c:pt>
                <c:pt idx="2">
                  <c:v>51.47</c:v>
                </c:pt>
                <c:pt idx="3">
                  <c:v>52.63</c:v>
                </c:pt>
                <c:pt idx="4">
                  <c:v>51.53</c:v>
                </c:pt>
              </c:numCache>
            </c:numRef>
          </c:val>
          <c:extLst>
            <c:ext xmlns:c16="http://schemas.microsoft.com/office/drawing/2014/chart" uri="{C3380CC4-5D6E-409C-BE32-E72D297353CC}">
              <c16:uniqueId val="{00000000-F59D-48ED-98EB-D200EAD4AA5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F59D-48ED-98EB-D200EAD4AA5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3.58</c:v>
                </c:pt>
                <c:pt idx="1">
                  <c:v>3.64</c:v>
                </c:pt>
                <c:pt idx="2">
                  <c:v>3.63</c:v>
                </c:pt>
                <c:pt idx="3">
                  <c:v>4.08</c:v>
                </c:pt>
                <c:pt idx="4">
                  <c:v>4.09</c:v>
                </c:pt>
              </c:numCache>
            </c:numRef>
          </c:val>
          <c:extLst>
            <c:ext xmlns:c16="http://schemas.microsoft.com/office/drawing/2014/chart" uri="{C3380CC4-5D6E-409C-BE32-E72D297353CC}">
              <c16:uniqueId val="{00000000-4371-4C92-ABD1-12DDDB2555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4371-4C92-ABD1-12DDDB2555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15-4313-B06A-B47ABDF2878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1C15-4313-B06A-B47ABDF2878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77.430000000000007</c:v>
                </c:pt>
                <c:pt idx="1">
                  <c:v>61.92</c:v>
                </c:pt>
                <c:pt idx="2">
                  <c:v>69.430000000000007</c:v>
                </c:pt>
                <c:pt idx="3">
                  <c:v>74.48</c:v>
                </c:pt>
                <c:pt idx="4">
                  <c:v>112.22</c:v>
                </c:pt>
              </c:numCache>
            </c:numRef>
          </c:val>
          <c:extLst>
            <c:ext xmlns:c16="http://schemas.microsoft.com/office/drawing/2014/chart" uri="{C3380CC4-5D6E-409C-BE32-E72D297353CC}">
              <c16:uniqueId val="{00000000-CB75-4D8F-A06A-8568360108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CB75-4D8F-A06A-8568360108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528.51</c:v>
                </c:pt>
                <c:pt idx="1">
                  <c:v>552.01</c:v>
                </c:pt>
                <c:pt idx="2">
                  <c:v>547.66999999999996</c:v>
                </c:pt>
                <c:pt idx="3">
                  <c:v>545.79</c:v>
                </c:pt>
                <c:pt idx="4">
                  <c:v>568.54</c:v>
                </c:pt>
              </c:numCache>
            </c:numRef>
          </c:val>
          <c:extLst>
            <c:ext xmlns:c16="http://schemas.microsoft.com/office/drawing/2014/chart" uri="{C3380CC4-5D6E-409C-BE32-E72D297353CC}">
              <c16:uniqueId val="{00000000-83D5-4DB4-BCB3-4A9D353182A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83D5-4DB4-BCB3-4A9D353182A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110.2</c:v>
                </c:pt>
                <c:pt idx="1">
                  <c:v>106.37</c:v>
                </c:pt>
                <c:pt idx="2">
                  <c:v>102.82</c:v>
                </c:pt>
                <c:pt idx="3">
                  <c:v>102.77</c:v>
                </c:pt>
                <c:pt idx="4">
                  <c:v>100.19</c:v>
                </c:pt>
              </c:numCache>
            </c:numRef>
          </c:val>
          <c:extLst>
            <c:ext xmlns:c16="http://schemas.microsoft.com/office/drawing/2014/chart" uri="{C3380CC4-5D6E-409C-BE32-E72D297353CC}">
              <c16:uniqueId val="{00000000-C2BD-428A-B651-C94A5EC250B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C2BD-428A-B651-C94A5EC250B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141.80000000000001</c:v>
                </c:pt>
                <c:pt idx="1">
                  <c:v>147.03</c:v>
                </c:pt>
                <c:pt idx="2">
                  <c:v>152.49</c:v>
                </c:pt>
                <c:pt idx="3">
                  <c:v>150.88999999999999</c:v>
                </c:pt>
                <c:pt idx="4">
                  <c:v>156.72</c:v>
                </c:pt>
              </c:numCache>
            </c:numRef>
          </c:val>
          <c:extLst>
            <c:ext xmlns:c16="http://schemas.microsoft.com/office/drawing/2014/chart" uri="{C3380CC4-5D6E-409C-BE32-E72D297353CC}">
              <c16:uniqueId val="{00000000-9938-4FB1-883D-8B750E3E46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9938-4FB1-883D-8B750E3E46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10" zoomScaleNormal="100" workbookViewId="0">
      <selection activeCell="CA24" sqref="CA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大分県　臼杵市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37610</v>
      </c>
      <c r="AM8" s="61"/>
      <c r="AN8" s="61"/>
      <c r="AO8" s="61"/>
      <c r="AP8" s="61"/>
      <c r="AQ8" s="61"/>
      <c r="AR8" s="61"/>
      <c r="AS8" s="61"/>
      <c r="AT8" s="52">
        <f>データ!$S$6</f>
        <v>291.2</v>
      </c>
      <c r="AU8" s="53"/>
      <c r="AV8" s="53"/>
      <c r="AW8" s="53"/>
      <c r="AX8" s="53"/>
      <c r="AY8" s="53"/>
      <c r="AZ8" s="53"/>
      <c r="BA8" s="53"/>
      <c r="BB8" s="54">
        <f>データ!$T$6</f>
        <v>129.16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53.08</v>
      </c>
      <c r="J10" s="53"/>
      <c r="K10" s="53"/>
      <c r="L10" s="53"/>
      <c r="M10" s="53"/>
      <c r="N10" s="53"/>
      <c r="O10" s="64"/>
      <c r="P10" s="54">
        <f>データ!$P$6</f>
        <v>93.03</v>
      </c>
      <c r="Q10" s="54"/>
      <c r="R10" s="54"/>
      <c r="S10" s="54"/>
      <c r="T10" s="54"/>
      <c r="U10" s="54"/>
      <c r="V10" s="54"/>
      <c r="W10" s="61">
        <f>データ!$Q$6</f>
        <v>2990</v>
      </c>
      <c r="X10" s="61"/>
      <c r="Y10" s="61"/>
      <c r="Z10" s="61"/>
      <c r="AA10" s="61"/>
      <c r="AB10" s="61"/>
      <c r="AC10" s="61"/>
      <c r="AD10" s="2"/>
      <c r="AE10" s="2"/>
      <c r="AF10" s="2"/>
      <c r="AG10" s="2"/>
      <c r="AH10" s="4"/>
      <c r="AI10" s="4"/>
      <c r="AJ10" s="4"/>
      <c r="AK10" s="4"/>
      <c r="AL10" s="61">
        <f>データ!$U$6</f>
        <v>34746</v>
      </c>
      <c r="AM10" s="61"/>
      <c r="AN10" s="61"/>
      <c r="AO10" s="61"/>
      <c r="AP10" s="61"/>
      <c r="AQ10" s="61"/>
      <c r="AR10" s="61"/>
      <c r="AS10" s="61"/>
      <c r="AT10" s="52">
        <f>データ!$V$6</f>
        <v>112.05</v>
      </c>
      <c r="AU10" s="53"/>
      <c r="AV10" s="53"/>
      <c r="AW10" s="53"/>
      <c r="AX10" s="53"/>
      <c r="AY10" s="53"/>
      <c r="AZ10" s="53"/>
      <c r="BA10" s="53"/>
      <c r="BB10" s="54">
        <f>データ!$W$6</f>
        <v>310.08999999999997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109</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1b6OPqCIosOT1wTFFpTfznbyfAA3i9g3+G2Fovvg9ahMZ18Mhm370dXUqwEp/P9DgGfQ4HspZDPyL4KDMP69g==" saltValue="K5AkjFvHGO1pOh0Pi/Wi0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442062</v>
      </c>
      <c r="D6" s="34">
        <f t="shared" si="3"/>
        <v>46</v>
      </c>
      <c r="E6" s="34">
        <f t="shared" si="3"/>
        <v>1</v>
      </c>
      <c r="F6" s="34">
        <f t="shared" si="3"/>
        <v>0</v>
      </c>
      <c r="G6" s="34">
        <f t="shared" si="3"/>
        <v>1</v>
      </c>
      <c r="H6" s="34" t="str">
        <f t="shared" si="3"/>
        <v>大分県　臼杵市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53.08</v>
      </c>
      <c r="P6" s="35">
        <f t="shared" si="3"/>
        <v>93.03</v>
      </c>
      <c r="Q6" s="35">
        <f t="shared" si="3"/>
        <v>2990</v>
      </c>
      <c r="R6" s="35">
        <f t="shared" si="3"/>
        <v>37610</v>
      </c>
      <c r="S6" s="35">
        <f t="shared" si="3"/>
        <v>291.2</v>
      </c>
      <c r="T6" s="35">
        <f t="shared" si="3"/>
        <v>129.16</v>
      </c>
      <c r="U6" s="35">
        <f t="shared" si="3"/>
        <v>34746</v>
      </c>
      <c r="V6" s="35">
        <f t="shared" si="3"/>
        <v>112.05</v>
      </c>
      <c r="W6" s="35">
        <f t="shared" si="3"/>
        <v>310.08999999999997</v>
      </c>
      <c r="X6" s="36">
        <f>IF(X7="",NA(),X7)</f>
        <v>113</v>
      </c>
      <c r="Y6" s="36">
        <f t="shared" ref="Y6:AG6" si="4">IF(Y7="",NA(),Y7)</f>
        <v>109.76</v>
      </c>
      <c r="Z6" s="36">
        <f t="shared" si="4"/>
        <v>105.47</v>
      </c>
      <c r="AA6" s="36">
        <f t="shared" si="4"/>
        <v>105.93</v>
      </c>
      <c r="AB6" s="36">
        <f t="shared" si="4"/>
        <v>104.89</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77.430000000000007</v>
      </c>
      <c r="AU6" s="36">
        <f t="shared" ref="AU6:BC6" si="6">IF(AU7="",NA(),AU7)</f>
        <v>61.92</v>
      </c>
      <c r="AV6" s="36">
        <f t="shared" si="6"/>
        <v>69.430000000000007</v>
      </c>
      <c r="AW6" s="36">
        <f t="shared" si="6"/>
        <v>74.48</v>
      </c>
      <c r="AX6" s="36">
        <f t="shared" si="6"/>
        <v>112.22</v>
      </c>
      <c r="AY6" s="36">
        <f t="shared" si="6"/>
        <v>377.63</v>
      </c>
      <c r="AZ6" s="36">
        <f t="shared" si="6"/>
        <v>357.34</v>
      </c>
      <c r="BA6" s="36">
        <f t="shared" si="6"/>
        <v>366.03</v>
      </c>
      <c r="BB6" s="36">
        <f t="shared" si="6"/>
        <v>365.18</v>
      </c>
      <c r="BC6" s="36">
        <f t="shared" si="6"/>
        <v>327.77</v>
      </c>
      <c r="BD6" s="35" t="str">
        <f>IF(BD7="","",IF(BD7="-","【-】","【"&amp;SUBSTITUTE(TEXT(BD7,"#,##0.00"),"-","△")&amp;"】"))</f>
        <v>【260.31】</v>
      </c>
      <c r="BE6" s="36">
        <f>IF(BE7="",NA(),BE7)</f>
        <v>528.51</v>
      </c>
      <c r="BF6" s="36">
        <f t="shared" ref="BF6:BN6" si="7">IF(BF7="",NA(),BF7)</f>
        <v>552.01</v>
      </c>
      <c r="BG6" s="36">
        <f t="shared" si="7"/>
        <v>547.66999999999996</v>
      </c>
      <c r="BH6" s="36">
        <f t="shared" si="7"/>
        <v>545.79</v>
      </c>
      <c r="BI6" s="36">
        <f t="shared" si="7"/>
        <v>568.54</v>
      </c>
      <c r="BJ6" s="36">
        <f t="shared" si="7"/>
        <v>364.71</v>
      </c>
      <c r="BK6" s="36">
        <f t="shared" si="7"/>
        <v>373.69</v>
      </c>
      <c r="BL6" s="36">
        <f t="shared" si="7"/>
        <v>370.12</v>
      </c>
      <c r="BM6" s="36">
        <f t="shared" si="7"/>
        <v>371.65</v>
      </c>
      <c r="BN6" s="36">
        <f t="shared" si="7"/>
        <v>397.1</v>
      </c>
      <c r="BO6" s="35" t="str">
        <f>IF(BO7="","",IF(BO7="-","【-】","【"&amp;SUBSTITUTE(TEXT(BO7,"#,##0.00"),"-","△")&amp;"】"))</f>
        <v>【275.67】</v>
      </c>
      <c r="BP6" s="36">
        <f>IF(BP7="",NA(),BP7)</f>
        <v>110.2</v>
      </c>
      <c r="BQ6" s="36">
        <f t="shared" ref="BQ6:BY6" si="8">IF(BQ7="",NA(),BQ7)</f>
        <v>106.37</v>
      </c>
      <c r="BR6" s="36">
        <f t="shared" si="8"/>
        <v>102.82</v>
      </c>
      <c r="BS6" s="36">
        <f t="shared" si="8"/>
        <v>102.77</v>
      </c>
      <c r="BT6" s="36">
        <f t="shared" si="8"/>
        <v>100.19</v>
      </c>
      <c r="BU6" s="36">
        <f t="shared" si="8"/>
        <v>100.65</v>
      </c>
      <c r="BV6" s="36">
        <f t="shared" si="8"/>
        <v>99.87</v>
      </c>
      <c r="BW6" s="36">
        <f t="shared" si="8"/>
        <v>100.42</v>
      </c>
      <c r="BX6" s="36">
        <f t="shared" si="8"/>
        <v>98.77</v>
      </c>
      <c r="BY6" s="36">
        <f t="shared" si="8"/>
        <v>95.79</v>
      </c>
      <c r="BZ6" s="35" t="str">
        <f>IF(BZ7="","",IF(BZ7="-","【-】","【"&amp;SUBSTITUTE(TEXT(BZ7,"#,##0.00"),"-","△")&amp;"】"))</f>
        <v>【100.05】</v>
      </c>
      <c r="CA6" s="36">
        <f>IF(CA7="",NA(),CA7)</f>
        <v>141.80000000000001</v>
      </c>
      <c r="CB6" s="36">
        <f t="shared" ref="CB6:CJ6" si="9">IF(CB7="",NA(),CB7)</f>
        <v>147.03</v>
      </c>
      <c r="CC6" s="36">
        <f t="shared" si="9"/>
        <v>152.49</v>
      </c>
      <c r="CD6" s="36">
        <f t="shared" si="9"/>
        <v>150.88999999999999</v>
      </c>
      <c r="CE6" s="36">
        <f t="shared" si="9"/>
        <v>156.72</v>
      </c>
      <c r="CF6" s="36">
        <f t="shared" si="9"/>
        <v>170.19</v>
      </c>
      <c r="CG6" s="36">
        <f t="shared" si="9"/>
        <v>171.81</v>
      </c>
      <c r="CH6" s="36">
        <f t="shared" si="9"/>
        <v>171.67</v>
      </c>
      <c r="CI6" s="36">
        <f t="shared" si="9"/>
        <v>173.67</v>
      </c>
      <c r="CJ6" s="36">
        <f t="shared" si="9"/>
        <v>171.13</v>
      </c>
      <c r="CK6" s="35" t="str">
        <f>IF(CK7="","",IF(CK7="-","【-】","【"&amp;SUBSTITUTE(TEXT(CK7,"#,##0.00"),"-","△")&amp;"】"))</f>
        <v>【166.40】</v>
      </c>
      <c r="CL6" s="36">
        <f>IF(CL7="",NA(),CL7)</f>
        <v>45.02</v>
      </c>
      <c r="CM6" s="36">
        <f t="shared" ref="CM6:CU6" si="10">IF(CM7="",NA(),CM7)</f>
        <v>43.68</v>
      </c>
      <c r="CN6" s="36">
        <f t="shared" si="10"/>
        <v>42.2</v>
      </c>
      <c r="CO6" s="36">
        <f t="shared" si="10"/>
        <v>41.95</v>
      </c>
      <c r="CP6" s="36">
        <f t="shared" si="10"/>
        <v>42.1</v>
      </c>
      <c r="CQ6" s="36">
        <f t="shared" si="10"/>
        <v>59.01</v>
      </c>
      <c r="CR6" s="36">
        <f t="shared" si="10"/>
        <v>60.03</v>
      </c>
      <c r="CS6" s="36">
        <f t="shared" si="10"/>
        <v>59.74</v>
      </c>
      <c r="CT6" s="36">
        <f t="shared" si="10"/>
        <v>59.67</v>
      </c>
      <c r="CU6" s="36">
        <f t="shared" si="10"/>
        <v>60.12</v>
      </c>
      <c r="CV6" s="35" t="str">
        <f>IF(CV7="","",IF(CV7="-","【-】","【"&amp;SUBSTITUTE(TEXT(CV7,"#,##0.00"),"-","△")&amp;"】"))</f>
        <v>【60.69】</v>
      </c>
      <c r="CW6" s="36">
        <f>IF(CW7="",NA(),CW7)</f>
        <v>83.35</v>
      </c>
      <c r="CX6" s="36">
        <f t="shared" ref="CX6:DF6" si="11">IF(CX7="",NA(),CX7)</f>
        <v>85.54</v>
      </c>
      <c r="CY6" s="36">
        <f t="shared" si="11"/>
        <v>86.12</v>
      </c>
      <c r="CZ6" s="36">
        <f t="shared" si="11"/>
        <v>85.49</v>
      </c>
      <c r="DA6" s="36">
        <f t="shared" si="11"/>
        <v>86.29</v>
      </c>
      <c r="DB6" s="36">
        <f t="shared" si="11"/>
        <v>85.37</v>
      </c>
      <c r="DC6" s="36">
        <f t="shared" si="11"/>
        <v>84.81</v>
      </c>
      <c r="DD6" s="36">
        <f t="shared" si="11"/>
        <v>84.8</v>
      </c>
      <c r="DE6" s="36">
        <f t="shared" si="11"/>
        <v>84.6</v>
      </c>
      <c r="DF6" s="36">
        <f t="shared" si="11"/>
        <v>84.24</v>
      </c>
      <c r="DG6" s="35" t="str">
        <f>IF(DG7="","",IF(DG7="-","【-】","【"&amp;SUBSTITUTE(TEXT(DG7,"#,##0.00"),"-","△")&amp;"】"))</f>
        <v>【89.82】</v>
      </c>
      <c r="DH6" s="36">
        <f>IF(DH7="",NA(),DH7)</f>
        <v>49.9</v>
      </c>
      <c r="DI6" s="36">
        <f t="shared" ref="DI6:DQ6" si="12">IF(DI7="",NA(),DI7)</f>
        <v>49.98</v>
      </c>
      <c r="DJ6" s="36">
        <f t="shared" si="12"/>
        <v>51.47</v>
      </c>
      <c r="DK6" s="36">
        <f t="shared" si="12"/>
        <v>52.63</v>
      </c>
      <c r="DL6" s="36">
        <f t="shared" si="12"/>
        <v>51.53</v>
      </c>
      <c r="DM6" s="36">
        <f t="shared" si="12"/>
        <v>46.9</v>
      </c>
      <c r="DN6" s="36">
        <f t="shared" si="12"/>
        <v>47.28</v>
      </c>
      <c r="DO6" s="36">
        <f t="shared" si="12"/>
        <v>47.66</v>
      </c>
      <c r="DP6" s="36">
        <f t="shared" si="12"/>
        <v>48.17</v>
      </c>
      <c r="DQ6" s="36">
        <f t="shared" si="12"/>
        <v>48.83</v>
      </c>
      <c r="DR6" s="35" t="str">
        <f>IF(DR7="","",IF(DR7="-","【-】","【"&amp;SUBSTITUTE(TEXT(DR7,"#,##0.00"),"-","△")&amp;"】"))</f>
        <v>【50.19】</v>
      </c>
      <c r="DS6" s="36">
        <f>IF(DS7="",NA(),DS7)</f>
        <v>3.58</v>
      </c>
      <c r="DT6" s="36">
        <f t="shared" ref="DT6:EB6" si="13">IF(DT7="",NA(),DT7)</f>
        <v>3.64</v>
      </c>
      <c r="DU6" s="36">
        <f t="shared" si="13"/>
        <v>3.63</v>
      </c>
      <c r="DV6" s="36">
        <f t="shared" si="13"/>
        <v>4.08</v>
      </c>
      <c r="DW6" s="36">
        <f t="shared" si="13"/>
        <v>4.09</v>
      </c>
      <c r="DX6" s="36">
        <f t="shared" si="13"/>
        <v>12.03</v>
      </c>
      <c r="DY6" s="36">
        <f t="shared" si="13"/>
        <v>12.19</v>
      </c>
      <c r="DZ6" s="36">
        <f t="shared" si="13"/>
        <v>15.1</v>
      </c>
      <c r="EA6" s="36">
        <f t="shared" si="13"/>
        <v>17.12</v>
      </c>
      <c r="EB6" s="36">
        <f t="shared" si="13"/>
        <v>18.18</v>
      </c>
      <c r="EC6" s="35" t="str">
        <f>IF(EC7="","",IF(EC7="-","【-】","【"&amp;SUBSTITUTE(TEXT(EC7,"#,##0.00"),"-","△")&amp;"】"))</f>
        <v>【20.63】</v>
      </c>
      <c r="ED6" s="36">
        <f>IF(ED7="",NA(),ED7)</f>
        <v>7.0000000000000007E-2</v>
      </c>
      <c r="EE6" s="36">
        <f t="shared" ref="EE6:EM6" si="14">IF(EE7="",NA(),EE7)</f>
        <v>0.35</v>
      </c>
      <c r="EF6" s="36">
        <f t="shared" si="14"/>
        <v>0.35</v>
      </c>
      <c r="EG6" s="36">
        <f t="shared" si="14"/>
        <v>0.21</v>
      </c>
      <c r="EH6" s="36">
        <f t="shared" si="14"/>
        <v>0.32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442062</v>
      </c>
      <c r="D7" s="38">
        <v>46</v>
      </c>
      <c r="E7" s="38">
        <v>1</v>
      </c>
      <c r="F7" s="38">
        <v>0</v>
      </c>
      <c r="G7" s="38">
        <v>1</v>
      </c>
      <c r="H7" s="38" t="s">
        <v>92</v>
      </c>
      <c r="I7" s="38" t="s">
        <v>93</v>
      </c>
      <c r="J7" s="38" t="s">
        <v>94</v>
      </c>
      <c r="K7" s="38" t="s">
        <v>95</v>
      </c>
      <c r="L7" s="38" t="s">
        <v>96</v>
      </c>
      <c r="M7" s="38" t="s">
        <v>97</v>
      </c>
      <c r="N7" s="39" t="s">
        <v>98</v>
      </c>
      <c r="O7" s="39">
        <v>53.08</v>
      </c>
      <c r="P7" s="39">
        <v>93.03</v>
      </c>
      <c r="Q7" s="39">
        <v>2990</v>
      </c>
      <c r="R7" s="39">
        <v>37610</v>
      </c>
      <c r="S7" s="39">
        <v>291.2</v>
      </c>
      <c r="T7" s="39">
        <v>129.16</v>
      </c>
      <c r="U7" s="39">
        <v>34746</v>
      </c>
      <c r="V7" s="39">
        <v>112.05</v>
      </c>
      <c r="W7" s="39">
        <v>310.08999999999997</v>
      </c>
      <c r="X7" s="39">
        <v>113</v>
      </c>
      <c r="Y7" s="39">
        <v>109.76</v>
      </c>
      <c r="Z7" s="39">
        <v>105.47</v>
      </c>
      <c r="AA7" s="39">
        <v>105.93</v>
      </c>
      <c r="AB7" s="39">
        <v>104.89</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77.430000000000007</v>
      </c>
      <c r="AU7" s="39">
        <v>61.92</v>
      </c>
      <c r="AV7" s="39">
        <v>69.430000000000007</v>
      </c>
      <c r="AW7" s="39">
        <v>74.48</v>
      </c>
      <c r="AX7" s="39">
        <v>112.22</v>
      </c>
      <c r="AY7" s="39">
        <v>377.63</v>
      </c>
      <c r="AZ7" s="39">
        <v>357.34</v>
      </c>
      <c r="BA7" s="39">
        <v>366.03</v>
      </c>
      <c r="BB7" s="39">
        <v>365.18</v>
      </c>
      <c r="BC7" s="39">
        <v>327.77</v>
      </c>
      <c r="BD7" s="39">
        <v>260.31</v>
      </c>
      <c r="BE7" s="39">
        <v>528.51</v>
      </c>
      <c r="BF7" s="39">
        <v>552.01</v>
      </c>
      <c r="BG7" s="39">
        <v>547.66999999999996</v>
      </c>
      <c r="BH7" s="39">
        <v>545.79</v>
      </c>
      <c r="BI7" s="39">
        <v>568.54</v>
      </c>
      <c r="BJ7" s="39">
        <v>364.71</v>
      </c>
      <c r="BK7" s="39">
        <v>373.69</v>
      </c>
      <c r="BL7" s="39">
        <v>370.12</v>
      </c>
      <c r="BM7" s="39">
        <v>371.65</v>
      </c>
      <c r="BN7" s="39">
        <v>397.1</v>
      </c>
      <c r="BO7" s="39">
        <v>275.67</v>
      </c>
      <c r="BP7" s="39">
        <v>110.2</v>
      </c>
      <c r="BQ7" s="39">
        <v>106.37</v>
      </c>
      <c r="BR7" s="39">
        <v>102.82</v>
      </c>
      <c r="BS7" s="39">
        <v>102.77</v>
      </c>
      <c r="BT7" s="39">
        <v>100.19</v>
      </c>
      <c r="BU7" s="39">
        <v>100.65</v>
      </c>
      <c r="BV7" s="39">
        <v>99.87</v>
      </c>
      <c r="BW7" s="39">
        <v>100.42</v>
      </c>
      <c r="BX7" s="39">
        <v>98.77</v>
      </c>
      <c r="BY7" s="39">
        <v>95.79</v>
      </c>
      <c r="BZ7" s="39">
        <v>100.05</v>
      </c>
      <c r="CA7" s="39">
        <v>141.80000000000001</v>
      </c>
      <c r="CB7" s="39">
        <v>147.03</v>
      </c>
      <c r="CC7" s="39">
        <v>152.49</v>
      </c>
      <c r="CD7" s="39">
        <v>150.88999999999999</v>
      </c>
      <c r="CE7" s="39">
        <v>156.72</v>
      </c>
      <c r="CF7" s="39">
        <v>170.19</v>
      </c>
      <c r="CG7" s="39">
        <v>171.81</v>
      </c>
      <c r="CH7" s="39">
        <v>171.67</v>
      </c>
      <c r="CI7" s="39">
        <v>173.67</v>
      </c>
      <c r="CJ7" s="39">
        <v>171.13</v>
      </c>
      <c r="CK7" s="39">
        <v>166.4</v>
      </c>
      <c r="CL7" s="39">
        <v>45.02</v>
      </c>
      <c r="CM7" s="39">
        <v>43.68</v>
      </c>
      <c r="CN7" s="39">
        <v>42.2</v>
      </c>
      <c r="CO7" s="39">
        <v>41.95</v>
      </c>
      <c r="CP7" s="39">
        <v>42.1</v>
      </c>
      <c r="CQ7" s="39">
        <v>59.01</v>
      </c>
      <c r="CR7" s="39">
        <v>60.03</v>
      </c>
      <c r="CS7" s="39">
        <v>59.74</v>
      </c>
      <c r="CT7" s="39">
        <v>59.67</v>
      </c>
      <c r="CU7" s="39">
        <v>60.12</v>
      </c>
      <c r="CV7" s="39">
        <v>60.69</v>
      </c>
      <c r="CW7" s="39">
        <v>83.35</v>
      </c>
      <c r="CX7" s="39">
        <v>85.54</v>
      </c>
      <c r="CY7" s="39">
        <v>86.12</v>
      </c>
      <c r="CZ7" s="39">
        <v>85.49</v>
      </c>
      <c r="DA7" s="39">
        <v>86.29</v>
      </c>
      <c r="DB7" s="39">
        <v>85.37</v>
      </c>
      <c r="DC7" s="39">
        <v>84.81</v>
      </c>
      <c r="DD7" s="39">
        <v>84.8</v>
      </c>
      <c r="DE7" s="39">
        <v>84.6</v>
      </c>
      <c r="DF7" s="39">
        <v>84.24</v>
      </c>
      <c r="DG7" s="39">
        <v>89.82</v>
      </c>
      <c r="DH7" s="39">
        <v>49.9</v>
      </c>
      <c r="DI7" s="39">
        <v>49.98</v>
      </c>
      <c r="DJ7" s="39">
        <v>51.47</v>
      </c>
      <c r="DK7" s="39">
        <v>52.63</v>
      </c>
      <c r="DL7" s="39">
        <v>51.53</v>
      </c>
      <c r="DM7" s="39">
        <v>46.9</v>
      </c>
      <c r="DN7" s="39">
        <v>47.28</v>
      </c>
      <c r="DO7" s="39">
        <v>47.66</v>
      </c>
      <c r="DP7" s="39">
        <v>48.17</v>
      </c>
      <c r="DQ7" s="39">
        <v>48.83</v>
      </c>
      <c r="DR7" s="39">
        <v>50.19</v>
      </c>
      <c r="DS7" s="39">
        <v>3.58</v>
      </c>
      <c r="DT7" s="39">
        <v>3.64</v>
      </c>
      <c r="DU7" s="39">
        <v>3.63</v>
      </c>
      <c r="DV7" s="39">
        <v>4.08</v>
      </c>
      <c r="DW7" s="39">
        <v>4.09</v>
      </c>
      <c r="DX7" s="39">
        <v>12.03</v>
      </c>
      <c r="DY7" s="39">
        <v>12.19</v>
      </c>
      <c r="DZ7" s="39">
        <v>15.1</v>
      </c>
      <c r="EA7" s="39">
        <v>17.12</v>
      </c>
      <c r="EB7" s="39">
        <v>18.18</v>
      </c>
      <c r="EC7" s="39">
        <v>20.63</v>
      </c>
      <c r="ED7" s="39">
        <v>7.0000000000000007E-2</v>
      </c>
      <c r="EE7" s="39">
        <v>0.35</v>
      </c>
      <c r="EF7" s="39">
        <v>0.35</v>
      </c>
      <c r="EG7" s="39">
        <v>0.21</v>
      </c>
      <c r="EH7" s="39">
        <v>0.32</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2022-01-17T08:50:25Z</cp:lastPrinted>
  <dcterms:created xsi:type="dcterms:W3CDTF">2021-12-03T06:58:57Z</dcterms:created>
  <dcterms:modified xsi:type="dcterms:W3CDTF">2022-01-18T07:53:51Z</dcterms:modified>
  <cp:category/>
</cp:coreProperties>
</file>